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для сайта" sheetId="1" r:id="rId1"/>
  </sheets>
  <definedNames>
    <definedName name="_xlnm._FilterDatabase" localSheetId="0" hidden="1">'для сайта'!$A$1:$P$39</definedName>
    <definedName name="_xlnm.Print_Area" localSheetId="0">'для сайта'!$A$1:$P$41</definedName>
  </definedNames>
  <calcPr fullCalcOnLoad="1"/>
</workbook>
</file>

<file path=xl/sharedStrings.xml><?xml version="1.0" encoding="utf-8"?>
<sst xmlns="http://schemas.openxmlformats.org/spreadsheetml/2006/main" count="211" uniqueCount="98">
  <si>
    <t>№ п/п</t>
  </si>
  <si>
    <t>Адрес</t>
  </si>
  <si>
    <t>№ дома</t>
  </si>
  <si>
    <t>Уровень благоустройства</t>
  </si>
  <si>
    <t>полное</t>
  </si>
  <si>
    <t>Этажность</t>
  </si>
  <si>
    <t>Год постройки</t>
  </si>
  <si>
    <t>Площадь земельного участка</t>
  </si>
  <si>
    <t xml:space="preserve">Количество квартир </t>
  </si>
  <si>
    <t>Количество подъездов</t>
  </si>
  <si>
    <t>Серия, тип постройки здания</t>
  </si>
  <si>
    <t>Тип дома</t>
  </si>
  <si>
    <t>Многоквартирный дом</t>
  </si>
  <si>
    <t>кирпичный</t>
  </si>
  <si>
    <t>панельный</t>
  </si>
  <si>
    <t>Общая площадь жилых помещений (кв.м.)</t>
  </si>
  <si>
    <t>Площадь нежилых помещений (кв.м.)</t>
  </si>
  <si>
    <t>Площадь мест общего пользования (МОП, уборочная) кв.м.</t>
  </si>
  <si>
    <t>Площадь технического подвала, тех. этажа МКД (кв.м.)</t>
  </si>
  <si>
    <t>Площадь общего имущества МКД (кв.м.)</t>
  </si>
  <si>
    <t>644042, обл. Омская, г. Омск, пр-кт. Карла Маркса, д. 36, к. 1</t>
  </si>
  <si>
    <t>644042, обл. Омская, г. Омск, проезд Тимуровский, д. 6</t>
  </si>
  <si>
    <t>644042, обл. Омская, г. Омск, ул. Иртышская Набережная, д. 20</t>
  </si>
  <si>
    <t>644046, обл. Омская, г. Омск, ул. Декабристов, д. 106</t>
  </si>
  <si>
    <t>644046, обл. Омская, г. Омск, ул. Декабристов, д. 155а</t>
  </si>
  <si>
    <t>644046, обл. Омская, г. Омск, ул. Куйбышева, д. 138</t>
  </si>
  <si>
    <t>644046, обл. Омская, г. Омск, ул. Куйбышева, д. 140</t>
  </si>
  <si>
    <t>644046, обл. Омская, г. Омск, ул. Маршала Жукова, д. 146а</t>
  </si>
  <si>
    <t>644046, обл. Омская, г. Омск, ул. Маршала Жукова, д. 152а</t>
  </si>
  <si>
    <t>644046, обл. Омская, г. Омск, ул. Маяковского, д. 44</t>
  </si>
  <si>
    <t>644046, обл. Омская, г. Омск, ул. Степная, д. 239</t>
  </si>
  <si>
    <t>644046, обл. Омская, г. Омск, ул. Учебная, д. 155</t>
  </si>
  <si>
    <t>da3601b4-7886-4245-8ff4-ac6e9ae37a49</t>
  </si>
  <si>
    <t>5172c331-d068-4c26-a3da-1a332f902ac2</t>
  </si>
  <si>
    <t>4efc933c-a8b9-4bc7-9eeb-2dc6d24bf2d9</t>
  </si>
  <si>
    <t>d38d9281-b6d3-4874-814e-a1f4194a968c</t>
  </si>
  <si>
    <t>1e767e8c-da37-4a1a-bf2f-e0b5d18950ed</t>
  </si>
  <si>
    <t>ec3f7a9b-5eaa-4e9c-a482-929556016903</t>
  </si>
  <si>
    <t>8d24705d-9cff-4a7e-960b-c704c7c93b3c</t>
  </si>
  <si>
    <t>9c066c77-aa55-4c54-bf93-3ac6549d31aa</t>
  </si>
  <si>
    <t>40ebc043-a376-4a08-9f26-fa250fdd8e13</t>
  </si>
  <si>
    <t>66bb88bb-18ef-49b9-8f37-62729a0c2e03</t>
  </si>
  <si>
    <t>f04fb138-d97f-4693-a533-28fe1aa34639</t>
  </si>
  <si>
    <t>f68b9973-73ea-4ca7-ad53-3a5940c8ccb0</t>
  </si>
  <si>
    <t>644046, обл. Омская, г. Омск, ул. Бульварная, д. 2</t>
  </si>
  <si>
    <t>74532566-1504-4ef2-b818-f5e1744b6cce</t>
  </si>
  <si>
    <t>644046, обл. Омская, г. Омск, ул. Декабристов, д. 108</t>
  </si>
  <si>
    <t>c2518857-be94-4315-9d99-0815d9fa52ad</t>
  </si>
  <si>
    <t>644046, обл. Омская, г. Омск, ул. Декабристов, д. 110</t>
  </si>
  <si>
    <t>264452de-a13e-4a21-bb17-1643dda1f9f2</t>
  </si>
  <si>
    <t>644046, обл. Омская, г. Омск, ул. Декабристов, д. 137</t>
  </si>
  <si>
    <t>781ae536-3fd5-44ee-8678-ccc1f8181cfc</t>
  </si>
  <si>
    <t>644046, обл. Омская, г. Омск, ул. Декабристов, д. 137А</t>
  </si>
  <si>
    <t>66396337-dcb5-4c0b-8ac1-7d84a8c70e82</t>
  </si>
  <si>
    <t>644046, обл. Омская, г. Омск, ул. Декабристов, д. 139</t>
  </si>
  <si>
    <t>b59a55e1-a5e3-46f1-bc88-0871b5b4b13a</t>
  </si>
  <si>
    <t>644046, обл. Омская, г. Омск, ул. Декабристов, д. 139а</t>
  </si>
  <si>
    <t>b6870f69-1e54-4a5c-ac2a-8044fdac3dcd</t>
  </si>
  <si>
    <t>644046, обл. Омская, г. Омск, ул. Декабристов, д. 143</t>
  </si>
  <si>
    <t>0556e7e2-135a-449d-8b40-c62c797f09da</t>
  </si>
  <si>
    <t>644046, обл. Омская, г. Омск, ул. Декабристов, д. 145</t>
  </si>
  <si>
    <t>77513de3-fe15-4623-9ede-456ec2979f23</t>
  </si>
  <si>
    <t>644046, обл. Омская, г. Омск, ул. Декабристов, д. 145а</t>
  </si>
  <si>
    <t>d227b7f9-36e3-4533-8aac-b3afa60d723d</t>
  </si>
  <si>
    <t>644046, обл. Омская, г. Омск, ул. Декабристов, д. 147</t>
  </si>
  <si>
    <t>18bddea7-9ea5-4ab2-b819-7bb3b4bfc2e0</t>
  </si>
  <si>
    <t>644046, обл. Омская, г. Омск, ул. Декабристов, д. 149</t>
  </si>
  <si>
    <t>24c058ff-a9fd-47e9-b09c-686d741a56ef</t>
  </si>
  <si>
    <t>644046, обл. Омская, г. Омск, ул. Декабристов, д. 155</t>
  </si>
  <si>
    <t>7a286eeb-8fe3-4632-b79f-c24c05d7451d</t>
  </si>
  <si>
    <t>644046, обл. Омская, г. Омск, ул. Куйбышева, д. 136</t>
  </si>
  <si>
    <t>09d94c39-e22a-4f5f-b1a0-7a8561789d57</t>
  </si>
  <si>
    <t>644046, обл. Омская, г. Омск, ул. Куйбышева, д. 150</t>
  </si>
  <si>
    <t>82e7d8e5-0c00-4832-a691-a6c6477dfa5f</t>
  </si>
  <si>
    <t>644046, обл. Омская, г. Омск, ул. Маршала Жукова, д. 148а</t>
  </si>
  <si>
    <t>319342c4-cfb5-4725-a9aa-71ae962307c1</t>
  </si>
  <si>
    <t>644046, обл. Омская, г. Омск, ул. Маршала Жукова, д. 148б</t>
  </si>
  <si>
    <t>8dfaebb2-f353-4da1-8996-46ef2735f5f5</t>
  </si>
  <si>
    <t>644046, обл. Омская, г. Омск, ул. Маршала Жукова, д. 150</t>
  </si>
  <si>
    <t>5f9b1876-5cb8-4fc7-873a-7771e72779c2</t>
  </si>
  <si>
    <t>644046, обл. Омская, г. Омск, ул. Маршала Жукова, д. 152</t>
  </si>
  <si>
    <t>8a2d4cae-2b12-46ae-b23c-5f59e18913b6</t>
  </si>
  <si>
    <t>644046, обл. Омская, г. Омск, ул. Маяковского, д. 48</t>
  </si>
  <si>
    <t>73348ec8-c2ea-470d-ac42-dc276cc0da44</t>
  </si>
  <si>
    <t>644046, обл. Омская, г. Омск, ул. Маяковского, д. 50</t>
  </si>
  <si>
    <t>e583dbeb-bb22-43f2-8dab-098a0f203393</t>
  </si>
  <si>
    <t>644046, обл. Омская, г. Омск, ул. Пушкина, д. 103</t>
  </si>
  <si>
    <t>5b8bf884-cd44-40e8-9898-cdc030c7db9a</t>
  </si>
  <si>
    <t>644046, обл. Омская, г. Омск, ул. Пушкина, д. 113</t>
  </si>
  <si>
    <t>60887bcf-3307-4977-85e1-2adb1f89c2f1</t>
  </si>
  <si>
    <t>644046, обл. Омская, г. Омск, ул. Пушкина, д. 117</t>
  </si>
  <si>
    <t>0d10ee0e-3530-4a5b-928f-9be5ac0426fa</t>
  </si>
  <si>
    <t>644046, обл. Омская, г. Омск, ул. Пушкина, д. 133, к. 8</t>
  </si>
  <si>
    <t>c691628b-3955-4b6f-8a01-d9bcca13d430</t>
  </si>
  <si>
    <t>644046, обл. Омская, г. Омск, ул. Учебная, д. 157</t>
  </si>
  <si>
    <t>04d591a8-fb82-4b94-8b5e-c114df6619f6</t>
  </si>
  <si>
    <t>644046, обл. Омская, г. Омск, ул. Учебная, д. 190</t>
  </si>
  <si>
    <t>a4b2cc9f-3f12-4d23-b2a1-c5621c82d515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</si>
</sst>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\ #,##0.00&quot;    &quot;;\-#,##0.00&quot;    &quot;;&quot; -&quot;#&quot;    &quot;;@\ "/>
    <numFmt numFmtId="181" formatCode="#,##0;[Red]\-#,##0"/>
    <numFmt numFmtId="182" formatCode="#,##0.0;[Red]\-#,##0.0"/>
    <numFmt numFmtId="183" formatCode="0.0"/>
    <numFmt numFmtId="184" formatCode="#,##0.00;[Red]\-#,##0.00"/>
    <numFmt numFmtId="185" formatCode="_-* #,##0.00_р_._-;\-* #,##0.00_р_._-;_-* \-??_р_._-;_-@_-"/>
    <numFmt numFmtId="186" formatCode="_-* #,##0.0_р_._-;\-* #,##0.0_р_._-;_-* \-??_р_._-;_-@_-"/>
  </numFmts>
  <fonts count="3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0" fontId="0" fillId="0" borderId="0" xfId="58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3" fontId="0" fillId="0" borderId="11" xfId="0" applyNumberFormat="1" applyFont="1" applyBorder="1" applyAlignment="1">
      <alignment horizontal="center"/>
    </xf>
    <xf numFmtId="18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0" fontId="0" fillId="0" borderId="10" xfId="58" applyFont="1" applyBorder="1" applyAlignment="1">
      <alignment horizontal="center"/>
    </xf>
    <xf numFmtId="186" fontId="0" fillId="0" borderId="10" xfId="58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2" fillId="0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" fontId="2" fillId="0" borderId="10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69</xdr:row>
      <xdr:rowOff>66675</xdr:rowOff>
    </xdr:from>
    <xdr:to>
      <xdr:col>25</xdr:col>
      <xdr:colOff>209550</xdr:colOff>
      <xdr:row>73</xdr:row>
      <xdr:rowOff>28575</xdr:rowOff>
    </xdr:to>
    <xdr:sp fLocksText="0">
      <xdr:nvSpPr>
        <xdr:cNvPr id="1" name="Текст 6"/>
        <xdr:cNvSpPr txBox="1">
          <a:spLocks noChangeArrowheads="1"/>
        </xdr:cNvSpPr>
      </xdr:nvSpPr>
      <xdr:spPr>
        <a:xfrm>
          <a:off x="23183850" y="12925425"/>
          <a:ext cx="1524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Благоустройство жилого дома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Полезная площадь оборудованная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(м.кв.)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view="pageBreakPreview" zoomScale="115" zoomScaleSheetLayoutView="115" workbookViewId="0" topLeftCell="A1">
      <selection activeCell="B5" sqref="B5"/>
    </sheetView>
  </sheetViews>
  <sheetFormatPr defaultColWidth="9.00390625" defaultRowHeight="12.75"/>
  <cols>
    <col min="1" max="1" width="4.875" style="1" customWidth="1"/>
    <col min="2" max="2" width="60.00390625" style="1" bestFit="1" customWidth="1"/>
    <col min="3" max="3" width="11.25390625" style="1" customWidth="1"/>
    <col min="4" max="4" width="5.125" style="2" bestFit="1" customWidth="1"/>
    <col min="5" max="5" width="9.25390625" style="1" bestFit="1" customWidth="1"/>
    <col min="6" max="6" width="6.75390625" style="2" bestFit="1" customWidth="1"/>
    <col min="7" max="7" width="8.875" style="2" bestFit="1" customWidth="1"/>
    <col min="8" max="8" width="7.125" style="2" bestFit="1" customWidth="1"/>
    <col min="9" max="9" width="14.00390625" style="1" customWidth="1"/>
    <col min="10" max="10" width="14.375" style="1" customWidth="1"/>
    <col min="11" max="11" width="11.75390625" style="2" customWidth="1"/>
    <col min="12" max="14" width="11.25390625" style="2" customWidth="1"/>
    <col min="15" max="15" width="13.875" style="7" customWidth="1"/>
    <col min="16" max="16" width="20.375" style="7" customWidth="1"/>
    <col min="17" max="16384" width="9.125" style="1" customWidth="1"/>
  </cols>
  <sheetData>
    <row r="1" spans="1:16" ht="38.25" customHeight="1">
      <c r="A1" s="24" t="s">
        <v>0</v>
      </c>
      <c r="B1" s="18" t="s">
        <v>1</v>
      </c>
      <c r="C1" s="18" t="s">
        <v>2</v>
      </c>
      <c r="D1" s="25" t="s">
        <v>6</v>
      </c>
      <c r="E1" s="20" t="s">
        <v>3</v>
      </c>
      <c r="F1" s="20" t="s">
        <v>5</v>
      </c>
      <c r="G1" s="20" t="s">
        <v>9</v>
      </c>
      <c r="H1" s="20" t="s">
        <v>8</v>
      </c>
      <c r="I1" s="20" t="s">
        <v>15</v>
      </c>
      <c r="J1" s="18" t="s">
        <v>16</v>
      </c>
      <c r="K1" s="22" t="s">
        <v>17</v>
      </c>
      <c r="L1" s="22" t="s">
        <v>18</v>
      </c>
      <c r="M1" s="22" t="s">
        <v>19</v>
      </c>
      <c r="N1" s="21" t="s">
        <v>7</v>
      </c>
      <c r="O1" s="18" t="s">
        <v>10</v>
      </c>
      <c r="P1" s="19" t="s">
        <v>11</v>
      </c>
    </row>
    <row r="2" spans="1:16" s="3" customFormat="1" ht="32.25" customHeight="1">
      <c r="A2" s="24"/>
      <c r="B2" s="18"/>
      <c r="C2" s="18"/>
      <c r="D2" s="25"/>
      <c r="E2" s="20"/>
      <c r="F2" s="20"/>
      <c r="G2" s="20"/>
      <c r="H2" s="20"/>
      <c r="I2" s="20"/>
      <c r="J2" s="18"/>
      <c r="K2" s="23"/>
      <c r="L2" s="23"/>
      <c r="M2" s="23"/>
      <c r="N2" s="21"/>
      <c r="O2" s="18"/>
      <c r="P2" s="19"/>
    </row>
    <row r="3" spans="1:16" ht="15">
      <c r="A3" s="1">
        <v>2</v>
      </c>
      <c r="B3" s="17" t="s">
        <v>20</v>
      </c>
      <c r="C3" s="17" t="s">
        <v>32</v>
      </c>
      <c r="D3" s="8">
        <v>1986</v>
      </c>
      <c r="E3" s="9" t="s">
        <v>4</v>
      </c>
      <c r="F3" s="10">
        <v>9</v>
      </c>
      <c r="G3" s="10">
        <v>1</v>
      </c>
      <c r="H3" s="11">
        <v>66</v>
      </c>
      <c r="I3" s="15">
        <v>3372.4</v>
      </c>
      <c r="J3" s="15">
        <v>1498.6</v>
      </c>
      <c r="K3" s="15">
        <f>299.9+140</f>
        <v>439.9</v>
      </c>
      <c r="L3" s="15">
        <v>1125.5</v>
      </c>
      <c r="M3" s="16">
        <f>K3+L3</f>
        <v>1565.4</v>
      </c>
      <c r="N3" s="12">
        <v>4646</v>
      </c>
      <c r="O3" s="7" t="s">
        <v>13</v>
      </c>
      <c r="P3" s="7" t="s">
        <v>12</v>
      </c>
    </row>
    <row r="4" spans="1:16" ht="15">
      <c r="A4" s="1">
        <v>3</v>
      </c>
      <c r="B4" s="17" t="s">
        <v>21</v>
      </c>
      <c r="C4" s="17" t="s">
        <v>33</v>
      </c>
      <c r="D4" s="8">
        <v>1958</v>
      </c>
      <c r="E4" s="9" t="s">
        <v>4</v>
      </c>
      <c r="F4" s="10">
        <v>5</v>
      </c>
      <c r="G4" s="10">
        <v>2</v>
      </c>
      <c r="H4" s="11">
        <v>41</v>
      </c>
      <c r="I4" s="15">
        <v>1581.9</v>
      </c>
      <c r="J4" s="15"/>
      <c r="K4" s="15">
        <v>199.3</v>
      </c>
      <c r="L4" s="15">
        <v>449.6</v>
      </c>
      <c r="M4" s="16">
        <f>K4+L4</f>
        <v>648.9000000000001</v>
      </c>
      <c r="N4" s="12">
        <v>2897</v>
      </c>
      <c r="O4" s="7" t="s">
        <v>13</v>
      </c>
      <c r="P4" s="7" t="s">
        <v>12</v>
      </c>
    </row>
    <row r="5" spans="1:16" ht="15">
      <c r="A5" s="1">
        <v>4</v>
      </c>
      <c r="B5" s="17" t="s">
        <v>22</v>
      </c>
      <c r="C5" s="17" t="s">
        <v>34</v>
      </c>
      <c r="D5" s="8">
        <v>1961</v>
      </c>
      <c r="E5" s="9" t="s">
        <v>4</v>
      </c>
      <c r="F5" s="10">
        <v>5</v>
      </c>
      <c r="G5" s="10">
        <v>4</v>
      </c>
      <c r="H5" s="11">
        <v>74</v>
      </c>
      <c r="I5" s="15">
        <v>2894.1</v>
      </c>
      <c r="J5" s="15">
        <v>266.9</v>
      </c>
      <c r="K5" s="15">
        <v>342</v>
      </c>
      <c r="L5" s="15">
        <v>51.4</v>
      </c>
      <c r="M5" s="16">
        <f>K5+L5</f>
        <v>393.4</v>
      </c>
      <c r="N5" s="12">
        <v>55000</v>
      </c>
      <c r="O5" s="7" t="s">
        <v>13</v>
      </c>
      <c r="P5" s="7" t="s">
        <v>12</v>
      </c>
    </row>
    <row r="6" spans="1:16" ht="15">
      <c r="A6" s="1">
        <v>1</v>
      </c>
      <c r="B6" s="26" t="s">
        <v>44</v>
      </c>
      <c r="C6" s="17" t="s">
        <v>45</v>
      </c>
      <c r="D6" s="9">
        <v>1983</v>
      </c>
      <c r="E6" s="9" t="s">
        <v>4</v>
      </c>
      <c r="F6" s="10">
        <v>9</v>
      </c>
      <c r="G6" s="10">
        <v>1</v>
      </c>
      <c r="H6" s="11">
        <v>647</v>
      </c>
      <c r="I6" s="15">
        <f>8955.16+147.9</f>
        <v>9103.06</v>
      </c>
      <c r="J6" s="15">
        <v>647.8</v>
      </c>
      <c r="K6" s="15">
        <f>1078+396+1054.6+336.6+342.4+392</f>
        <v>3599.6</v>
      </c>
      <c r="L6" s="15">
        <f>936.9+876.1</f>
        <v>1813</v>
      </c>
      <c r="M6" s="16">
        <f>K6+L6</f>
        <v>5412.6</v>
      </c>
      <c r="N6" s="12">
        <v>12235.4</v>
      </c>
      <c r="O6" s="27" t="s">
        <v>13</v>
      </c>
      <c r="P6" s="27" t="s">
        <v>12</v>
      </c>
    </row>
    <row r="7" spans="1:19" ht="15">
      <c r="A7" s="1">
        <v>5</v>
      </c>
      <c r="B7" s="17" t="s">
        <v>23</v>
      </c>
      <c r="C7" s="17" t="s">
        <v>35</v>
      </c>
      <c r="D7" s="8">
        <v>1980</v>
      </c>
      <c r="E7" s="9" t="s">
        <v>4</v>
      </c>
      <c r="F7" s="10">
        <v>9</v>
      </c>
      <c r="G7" s="10">
        <v>5</v>
      </c>
      <c r="H7" s="11">
        <v>181</v>
      </c>
      <c r="I7" s="15">
        <v>9686.1</v>
      </c>
      <c r="J7" s="15"/>
      <c r="K7" s="15">
        <v>1304.7</v>
      </c>
      <c r="L7" s="15">
        <v>1474.2</v>
      </c>
      <c r="M7" s="16">
        <f>K7+L7</f>
        <v>2778.9</v>
      </c>
      <c r="N7" s="12">
        <v>8037</v>
      </c>
      <c r="O7" s="7" t="s">
        <v>14</v>
      </c>
      <c r="P7" s="7" t="s">
        <v>12</v>
      </c>
      <c r="Q7" s="13"/>
      <c r="R7" s="13"/>
      <c r="S7" s="13"/>
    </row>
    <row r="8" spans="1:16" ht="15">
      <c r="A8" s="1">
        <v>6</v>
      </c>
      <c r="B8" s="26" t="s">
        <v>46</v>
      </c>
      <c r="C8" s="17" t="s">
        <v>47</v>
      </c>
      <c r="D8" s="8">
        <v>1979</v>
      </c>
      <c r="E8" s="9" t="s">
        <v>4</v>
      </c>
      <c r="F8" s="10">
        <v>5</v>
      </c>
      <c r="G8" s="10">
        <v>3</v>
      </c>
      <c r="H8" s="11">
        <v>106</v>
      </c>
      <c r="I8" s="15">
        <f>2584.65</f>
        <v>2584.65</v>
      </c>
      <c r="J8" s="15">
        <v>639.1</v>
      </c>
      <c r="K8" s="15">
        <f>322.8+221.3</f>
        <v>544.1</v>
      </c>
      <c r="L8" s="15">
        <v>699.7</v>
      </c>
      <c r="M8" s="16">
        <f>K8+L8</f>
        <v>1243.8000000000002</v>
      </c>
      <c r="N8" s="12">
        <v>3475</v>
      </c>
      <c r="O8" s="27" t="s">
        <v>14</v>
      </c>
      <c r="P8" s="27" t="s">
        <v>12</v>
      </c>
    </row>
    <row r="9" spans="1:16" ht="15">
      <c r="A9" s="1">
        <v>7</v>
      </c>
      <c r="B9" s="26" t="s">
        <v>48</v>
      </c>
      <c r="C9" s="17" t="s">
        <v>49</v>
      </c>
      <c r="D9" s="8">
        <v>1979</v>
      </c>
      <c r="E9" s="9" t="s">
        <v>4</v>
      </c>
      <c r="F9" s="10">
        <v>5</v>
      </c>
      <c r="G9" s="10">
        <v>4</v>
      </c>
      <c r="H9" s="11">
        <v>70</v>
      </c>
      <c r="I9" s="15">
        <f>3290.8</f>
        <v>3290.8</v>
      </c>
      <c r="J9" s="15">
        <v>326.1</v>
      </c>
      <c r="K9" s="15">
        <v>275</v>
      </c>
      <c r="L9" s="15">
        <v>756.5</v>
      </c>
      <c r="M9" s="16">
        <f>K9+L9</f>
        <v>1031.5</v>
      </c>
      <c r="N9" s="12">
        <v>5926</v>
      </c>
      <c r="O9" s="27" t="s">
        <v>14</v>
      </c>
      <c r="P9" s="27" t="s">
        <v>12</v>
      </c>
    </row>
    <row r="10" spans="1:16" ht="15">
      <c r="A10" s="1">
        <v>8</v>
      </c>
      <c r="B10" s="26" t="s">
        <v>50</v>
      </c>
      <c r="C10" s="17" t="s">
        <v>51</v>
      </c>
      <c r="D10" s="8">
        <v>1979</v>
      </c>
      <c r="E10" s="9" t="s">
        <v>4</v>
      </c>
      <c r="F10" s="10">
        <v>5</v>
      </c>
      <c r="G10" s="10">
        <v>4</v>
      </c>
      <c r="H10" s="11">
        <v>70</v>
      </c>
      <c r="I10" s="15">
        <v>3324.8</v>
      </c>
      <c r="J10" s="15"/>
      <c r="K10" s="15">
        <v>369.3</v>
      </c>
      <c r="L10" s="15">
        <v>758.3</v>
      </c>
      <c r="M10" s="16">
        <f>K10+L10</f>
        <v>1127.6</v>
      </c>
      <c r="N10" s="12">
        <v>4163</v>
      </c>
      <c r="O10" s="27" t="s">
        <v>14</v>
      </c>
      <c r="P10" s="27" t="s">
        <v>12</v>
      </c>
    </row>
    <row r="11" spans="1:16" ht="15">
      <c r="A11" s="1">
        <v>9</v>
      </c>
      <c r="B11" s="26" t="s">
        <v>52</v>
      </c>
      <c r="C11" s="17" t="s">
        <v>53</v>
      </c>
      <c r="D11" s="8">
        <v>1979</v>
      </c>
      <c r="E11" s="9" t="s">
        <v>4</v>
      </c>
      <c r="F11" s="10">
        <v>5</v>
      </c>
      <c r="G11" s="10">
        <v>4</v>
      </c>
      <c r="H11" s="11">
        <v>70</v>
      </c>
      <c r="I11" s="15">
        <v>3326</v>
      </c>
      <c r="J11" s="15"/>
      <c r="K11" s="15">
        <v>379.9</v>
      </c>
      <c r="L11" s="15">
        <v>826.93</v>
      </c>
      <c r="M11" s="16">
        <f>K11+L11</f>
        <v>1206.83</v>
      </c>
      <c r="N11" s="12">
        <v>5021</v>
      </c>
      <c r="O11" s="27" t="s">
        <v>14</v>
      </c>
      <c r="P11" s="27" t="s">
        <v>12</v>
      </c>
    </row>
    <row r="12" spans="1:16" ht="15">
      <c r="A12" s="1">
        <v>10</v>
      </c>
      <c r="B12" s="26" t="s">
        <v>54</v>
      </c>
      <c r="C12" s="17" t="s">
        <v>55</v>
      </c>
      <c r="D12" s="8">
        <v>1979</v>
      </c>
      <c r="E12" s="9" t="s">
        <v>4</v>
      </c>
      <c r="F12" s="10">
        <v>5</v>
      </c>
      <c r="G12" s="10">
        <v>5</v>
      </c>
      <c r="H12" s="11">
        <v>85</v>
      </c>
      <c r="I12" s="15">
        <f>3331.9+539.5</f>
        <v>3871.4</v>
      </c>
      <c r="J12" s="15">
        <v>83</v>
      </c>
      <c r="K12" s="15">
        <v>463.6</v>
      </c>
      <c r="L12" s="15">
        <v>948.8</v>
      </c>
      <c r="M12" s="16">
        <f>K12+L12</f>
        <v>1412.4</v>
      </c>
      <c r="N12" s="12">
        <v>7775</v>
      </c>
      <c r="O12" s="27" t="s">
        <v>14</v>
      </c>
      <c r="P12" s="27" t="s">
        <v>12</v>
      </c>
    </row>
    <row r="13" spans="1:16" ht="15">
      <c r="A13" s="1">
        <v>11</v>
      </c>
      <c r="B13" s="26" t="s">
        <v>56</v>
      </c>
      <c r="C13" s="17" t="s">
        <v>57</v>
      </c>
      <c r="D13" s="8">
        <v>1979</v>
      </c>
      <c r="E13" s="9" t="s">
        <v>4</v>
      </c>
      <c r="F13" s="10">
        <v>5</v>
      </c>
      <c r="G13" s="10">
        <v>5</v>
      </c>
      <c r="H13" s="11">
        <v>85</v>
      </c>
      <c r="I13" s="15">
        <f>3331.9+539.5</f>
        <v>3871.4</v>
      </c>
      <c r="J13" s="15">
        <v>83</v>
      </c>
      <c r="K13" s="15">
        <v>463.6</v>
      </c>
      <c r="L13" s="15">
        <v>948.8</v>
      </c>
      <c r="M13" s="16">
        <f>K13+L13</f>
        <v>1412.4</v>
      </c>
      <c r="N13" s="12">
        <v>7775</v>
      </c>
      <c r="O13" s="27" t="s">
        <v>14</v>
      </c>
      <c r="P13" s="27" t="s">
        <v>12</v>
      </c>
    </row>
    <row r="14" spans="1:16" ht="15">
      <c r="A14" s="1">
        <v>12</v>
      </c>
      <c r="B14" s="26" t="s">
        <v>58</v>
      </c>
      <c r="C14" s="17" t="s">
        <v>59</v>
      </c>
      <c r="D14" s="8">
        <v>1979</v>
      </c>
      <c r="E14" s="9" t="s">
        <v>4</v>
      </c>
      <c r="F14" s="10">
        <v>5</v>
      </c>
      <c r="G14" s="10">
        <v>4</v>
      </c>
      <c r="H14" s="11">
        <v>70</v>
      </c>
      <c r="I14" s="15">
        <v>3320.24</v>
      </c>
      <c r="J14" s="15"/>
      <c r="K14" s="15">
        <f>369.3</f>
        <v>369.3</v>
      </c>
      <c r="L14" s="15">
        <v>758.6</v>
      </c>
      <c r="M14" s="16">
        <f>K14+L14</f>
        <v>1127.9</v>
      </c>
      <c r="N14" s="12">
        <v>4970</v>
      </c>
      <c r="O14" s="27" t="s">
        <v>14</v>
      </c>
      <c r="P14" s="27" t="s">
        <v>12</v>
      </c>
    </row>
    <row r="15" spans="1:16" ht="15">
      <c r="A15" s="1">
        <v>13</v>
      </c>
      <c r="B15" s="26" t="s">
        <v>60</v>
      </c>
      <c r="C15" s="17" t="s">
        <v>61</v>
      </c>
      <c r="D15" s="8">
        <v>1979</v>
      </c>
      <c r="E15" s="9" t="s">
        <v>4</v>
      </c>
      <c r="F15" s="10">
        <v>5</v>
      </c>
      <c r="G15" s="10">
        <v>5</v>
      </c>
      <c r="H15" s="11">
        <v>83</v>
      </c>
      <c r="I15" s="15">
        <f>3332.7+618.3</f>
        <v>3951</v>
      </c>
      <c r="J15" s="15"/>
      <c r="K15" s="15">
        <v>368.5</v>
      </c>
      <c r="L15" s="15">
        <f>854.4</f>
        <v>854.4</v>
      </c>
      <c r="M15" s="16">
        <f>K15+L15</f>
        <v>1222.9</v>
      </c>
      <c r="N15" s="12">
        <v>5705</v>
      </c>
      <c r="O15" s="27" t="s">
        <v>14</v>
      </c>
      <c r="P15" s="27" t="s">
        <v>12</v>
      </c>
    </row>
    <row r="16" spans="1:16" ht="15">
      <c r="A16" s="1">
        <v>14</v>
      </c>
      <c r="B16" s="26" t="s">
        <v>62</v>
      </c>
      <c r="C16" s="17" t="s">
        <v>63</v>
      </c>
      <c r="D16" s="8">
        <v>1979</v>
      </c>
      <c r="E16" s="9" t="s">
        <v>4</v>
      </c>
      <c r="F16" s="10">
        <v>5</v>
      </c>
      <c r="G16" s="10">
        <v>5</v>
      </c>
      <c r="H16" s="11">
        <v>83</v>
      </c>
      <c r="I16" s="15">
        <f>3332.7+618.3</f>
        <v>3951</v>
      </c>
      <c r="J16" s="15"/>
      <c r="K16" s="15">
        <v>368.5</v>
      </c>
      <c r="L16" s="15">
        <f>854.4</f>
        <v>854.4</v>
      </c>
      <c r="M16" s="16">
        <f>K16+L16</f>
        <v>1222.9</v>
      </c>
      <c r="N16" s="12">
        <v>5705</v>
      </c>
      <c r="O16" s="27" t="s">
        <v>14</v>
      </c>
      <c r="P16" s="27" t="s">
        <v>12</v>
      </c>
    </row>
    <row r="17" spans="1:16" ht="15">
      <c r="A17" s="1">
        <v>15</v>
      </c>
      <c r="B17" s="26" t="s">
        <v>64</v>
      </c>
      <c r="C17" s="17" t="s">
        <v>65</v>
      </c>
      <c r="D17" s="8">
        <v>1979</v>
      </c>
      <c r="E17" s="9" t="s">
        <v>4</v>
      </c>
      <c r="F17" s="10">
        <v>9</v>
      </c>
      <c r="G17" s="10">
        <v>5</v>
      </c>
      <c r="H17" s="11">
        <v>181</v>
      </c>
      <c r="I17" s="15">
        <v>9638</v>
      </c>
      <c r="J17" s="15"/>
      <c r="K17" s="15">
        <f>948.9+503.6</f>
        <v>1452.5</v>
      </c>
      <c r="L17" s="15">
        <v>1474.2</v>
      </c>
      <c r="M17" s="16">
        <f>K17+L17</f>
        <v>2926.7</v>
      </c>
      <c r="N17" s="12">
        <v>7048</v>
      </c>
      <c r="O17" s="27" t="s">
        <v>14</v>
      </c>
      <c r="P17" s="27" t="s">
        <v>12</v>
      </c>
    </row>
    <row r="18" spans="1:16" ht="15">
      <c r="A18" s="1">
        <v>16</v>
      </c>
      <c r="B18" s="26" t="s">
        <v>66</v>
      </c>
      <c r="C18" s="17" t="s">
        <v>67</v>
      </c>
      <c r="D18" s="8">
        <v>1979</v>
      </c>
      <c r="E18" s="9" t="s">
        <v>4</v>
      </c>
      <c r="F18" s="10">
        <v>9</v>
      </c>
      <c r="G18" s="10">
        <v>4</v>
      </c>
      <c r="H18" s="11">
        <v>146</v>
      </c>
      <c r="I18" s="15">
        <v>7722</v>
      </c>
      <c r="J18" s="15"/>
      <c r="K18" s="15">
        <v>1005</v>
      </c>
      <c r="L18" s="15">
        <v>968.9</v>
      </c>
      <c r="M18" s="16">
        <f>K18+L18</f>
        <v>1973.9</v>
      </c>
      <c r="N18" s="12">
        <v>6720</v>
      </c>
      <c r="O18" s="27" t="s">
        <v>14</v>
      </c>
      <c r="P18" s="27" t="s">
        <v>12</v>
      </c>
    </row>
    <row r="19" spans="1:16" ht="15">
      <c r="A19" s="1">
        <v>17</v>
      </c>
      <c r="B19" s="26" t="s">
        <v>68</v>
      </c>
      <c r="C19" s="17" t="s">
        <v>69</v>
      </c>
      <c r="D19" s="8">
        <v>1974</v>
      </c>
      <c r="E19" s="9" t="s">
        <v>4</v>
      </c>
      <c r="F19" s="10">
        <v>5</v>
      </c>
      <c r="G19" s="10">
        <v>2</v>
      </c>
      <c r="H19" s="11">
        <v>159</v>
      </c>
      <c r="I19" s="15">
        <v>3635.92</v>
      </c>
      <c r="J19" s="15">
        <v>39.9</v>
      </c>
      <c r="K19" s="15">
        <f>171.9+147.4+1148</f>
        <v>1467.3</v>
      </c>
      <c r="L19" s="15">
        <v>1038.5</v>
      </c>
      <c r="M19" s="16">
        <f>K19+L19</f>
        <v>2505.8</v>
      </c>
      <c r="N19" s="12">
        <v>6253</v>
      </c>
      <c r="O19" s="27" t="s">
        <v>13</v>
      </c>
      <c r="P19" s="27" t="s">
        <v>12</v>
      </c>
    </row>
    <row r="20" spans="1:16" ht="15">
      <c r="A20" s="1">
        <v>18</v>
      </c>
      <c r="B20" s="17" t="s">
        <v>24</v>
      </c>
      <c r="C20" s="17" t="s">
        <v>36</v>
      </c>
      <c r="D20" s="8">
        <v>1974</v>
      </c>
      <c r="E20" s="9" t="s">
        <v>4</v>
      </c>
      <c r="F20" s="10">
        <v>5</v>
      </c>
      <c r="G20" s="10">
        <v>1</v>
      </c>
      <c r="H20" s="11">
        <v>78</v>
      </c>
      <c r="I20" s="15">
        <v>2078.25</v>
      </c>
      <c r="J20" s="15">
        <v>44.4</v>
      </c>
      <c r="K20" s="15">
        <f>171.7+190.1+174.5</f>
        <v>536.3</v>
      </c>
      <c r="L20" s="15">
        <v>523.7</v>
      </c>
      <c r="M20" s="16">
        <f>K20+L20</f>
        <v>1060</v>
      </c>
      <c r="N20" s="12">
        <v>5470</v>
      </c>
      <c r="O20" s="7" t="s">
        <v>13</v>
      </c>
      <c r="P20" s="7" t="s">
        <v>12</v>
      </c>
    </row>
    <row r="21" spans="1:16" ht="15">
      <c r="A21" s="1">
        <v>19</v>
      </c>
      <c r="B21" s="26" t="s">
        <v>70</v>
      </c>
      <c r="C21" s="17" t="s">
        <v>71</v>
      </c>
      <c r="D21" s="8">
        <v>1979</v>
      </c>
      <c r="E21" s="9" t="s">
        <v>4</v>
      </c>
      <c r="F21" s="10">
        <v>9</v>
      </c>
      <c r="G21" s="10">
        <v>6</v>
      </c>
      <c r="H21" s="11">
        <v>217</v>
      </c>
      <c r="I21" s="15">
        <v>11605.9</v>
      </c>
      <c r="J21" s="15"/>
      <c r="K21" s="15">
        <f>1406.8+33.2</f>
        <v>1440</v>
      </c>
      <c r="L21" s="15">
        <v>1781.8</v>
      </c>
      <c r="M21" s="16">
        <f>K21+L21</f>
        <v>3221.8</v>
      </c>
      <c r="N21" s="12">
        <v>12449</v>
      </c>
      <c r="O21" s="27" t="s">
        <v>14</v>
      </c>
      <c r="P21" s="27" t="s">
        <v>12</v>
      </c>
    </row>
    <row r="22" spans="1:16" ht="15">
      <c r="A22" s="1">
        <v>20</v>
      </c>
      <c r="B22" s="17" t="s">
        <v>25</v>
      </c>
      <c r="C22" s="17" t="s">
        <v>37</v>
      </c>
      <c r="D22" s="8">
        <v>1976</v>
      </c>
      <c r="E22" s="9" t="s">
        <v>4</v>
      </c>
      <c r="F22" s="10">
        <v>5</v>
      </c>
      <c r="G22" s="10">
        <v>4</v>
      </c>
      <c r="H22" s="11">
        <v>69</v>
      </c>
      <c r="I22" s="15">
        <v>3191.72</v>
      </c>
      <c r="J22" s="15">
        <v>48.6</v>
      </c>
      <c r="K22" s="15">
        <v>353</v>
      </c>
      <c r="L22" s="15">
        <v>831.4</v>
      </c>
      <c r="M22" s="16">
        <f>K22+L22</f>
        <v>1184.4</v>
      </c>
      <c r="N22" s="12">
        <v>3931</v>
      </c>
      <c r="O22" s="7" t="s">
        <v>14</v>
      </c>
      <c r="P22" s="7" t="s">
        <v>12</v>
      </c>
    </row>
    <row r="23" spans="1:16" ht="15">
      <c r="A23" s="1">
        <v>21</v>
      </c>
      <c r="B23" s="17" t="s">
        <v>26</v>
      </c>
      <c r="C23" s="17" t="s">
        <v>38</v>
      </c>
      <c r="D23" s="8">
        <v>1979</v>
      </c>
      <c r="E23" s="9" t="s">
        <v>4</v>
      </c>
      <c r="F23" s="10">
        <v>9</v>
      </c>
      <c r="G23" s="10">
        <v>4</v>
      </c>
      <c r="H23" s="11">
        <v>145</v>
      </c>
      <c r="I23" s="15">
        <v>7748.5</v>
      </c>
      <c r="J23" s="15">
        <v>368.5</v>
      </c>
      <c r="K23" s="15">
        <f>401.1+808.3</f>
        <v>1209.4</v>
      </c>
      <c r="L23" s="15">
        <f>1162.3</f>
        <v>1162.3</v>
      </c>
      <c r="M23" s="16">
        <f>K23+L23</f>
        <v>2371.7</v>
      </c>
      <c r="N23" s="12">
        <v>8653</v>
      </c>
      <c r="O23" s="7" t="s">
        <v>14</v>
      </c>
      <c r="P23" s="7" t="s">
        <v>12</v>
      </c>
    </row>
    <row r="24" spans="1:16" ht="15">
      <c r="A24" s="1">
        <v>22</v>
      </c>
      <c r="B24" s="26" t="s">
        <v>72</v>
      </c>
      <c r="C24" s="17" t="s">
        <v>73</v>
      </c>
      <c r="D24" s="8">
        <v>1982</v>
      </c>
      <c r="E24" s="9" t="s">
        <v>4</v>
      </c>
      <c r="F24" s="10">
        <v>5</v>
      </c>
      <c r="G24" s="10">
        <v>1</v>
      </c>
      <c r="H24" s="11">
        <v>140</v>
      </c>
      <c r="I24" s="15">
        <v>3778.84</v>
      </c>
      <c r="J24" s="15">
        <v>104.8</v>
      </c>
      <c r="K24" s="15">
        <f>654+188.6</f>
        <v>842.6</v>
      </c>
      <c r="L24" s="15">
        <v>1439.4</v>
      </c>
      <c r="M24" s="16">
        <f>K24+L24</f>
        <v>2282</v>
      </c>
      <c r="N24" s="12">
        <v>3188</v>
      </c>
      <c r="O24" s="27" t="s">
        <v>13</v>
      </c>
      <c r="P24" s="27" t="s">
        <v>12</v>
      </c>
    </row>
    <row r="25" spans="1:16" ht="15">
      <c r="A25" s="1">
        <v>23</v>
      </c>
      <c r="B25" s="17" t="s">
        <v>27</v>
      </c>
      <c r="C25" s="17" t="s">
        <v>39</v>
      </c>
      <c r="D25" s="8">
        <v>1971</v>
      </c>
      <c r="E25" s="9" t="s">
        <v>4</v>
      </c>
      <c r="F25" s="10">
        <v>5</v>
      </c>
      <c r="G25" s="10">
        <v>4</v>
      </c>
      <c r="H25" s="11">
        <v>70</v>
      </c>
      <c r="I25" s="15">
        <v>3209.3</v>
      </c>
      <c r="J25" s="15"/>
      <c r="K25" s="15">
        <v>362.5</v>
      </c>
      <c r="L25" s="15">
        <v>888.4</v>
      </c>
      <c r="M25" s="16">
        <f>K25+L25</f>
        <v>1250.9</v>
      </c>
      <c r="N25" s="12">
        <v>4322</v>
      </c>
      <c r="O25" s="7" t="s">
        <v>13</v>
      </c>
      <c r="P25" s="7" t="s">
        <v>12</v>
      </c>
    </row>
    <row r="26" spans="1:16" ht="15">
      <c r="A26" s="1">
        <v>24</v>
      </c>
      <c r="B26" s="26" t="s">
        <v>74</v>
      </c>
      <c r="C26" s="17" t="s">
        <v>75</v>
      </c>
      <c r="D26" s="8">
        <v>1964</v>
      </c>
      <c r="E26" s="9" t="s">
        <v>4</v>
      </c>
      <c r="F26" s="10">
        <v>5</v>
      </c>
      <c r="G26" s="10">
        <v>3</v>
      </c>
      <c r="H26" s="11">
        <v>60</v>
      </c>
      <c r="I26" s="15">
        <v>2504</v>
      </c>
      <c r="J26" s="15"/>
      <c r="K26" s="15">
        <v>253</v>
      </c>
      <c r="L26" s="15">
        <v>699.5</v>
      </c>
      <c r="M26" s="16">
        <f>K26+L26</f>
        <v>952.5</v>
      </c>
      <c r="N26" s="12">
        <v>2358</v>
      </c>
      <c r="O26" s="27" t="s">
        <v>13</v>
      </c>
      <c r="P26" s="27" t="s">
        <v>12</v>
      </c>
    </row>
    <row r="27" spans="1:16" ht="15">
      <c r="A27" s="1">
        <v>25</v>
      </c>
      <c r="B27" s="26" t="s">
        <v>76</v>
      </c>
      <c r="C27" s="17" t="s">
        <v>77</v>
      </c>
      <c r="D27" s="8">
        <v>1968</v>
      </c>
      <c r="E27" s="9" t="s">
        <v>4</v>
      </c>
      <c r="F27" s="10">
        <v>5</v>
      </c>
      <c r="G27" s="10">
        <v>4</v>
      </c>
      <c r="H27" s="11">
        <v>80</v>
      </c>
      <c r="I27" s="15">
        <v>3193.4</v>
      </c>
      <c r="J27" s="15"/>
      <c r="K27" s="15">
        <v>278.1</v>
      </c>
      <c r="L27" s="15">
        <v>886.2</v>
      </c>
      <c r="M27" s="16">
        <f>K27+L27</f>
        <v>1164.3000000000002</v>
      </c>
      <c r="N27" s="12">
        <v>3833</v>
      </c>
      <c r="O27" s="27" t="s">
        <v>13</v>
      </c>
      <c r="P27" s="27" t="s">
        <v>12</v>
      </c>
    </row>
    <row r="28" spans="1:16" ht="15">
      <c r="A28" s="1">
        <v>26</v>
      </c>
      <c r="B28" s="26" t="s">
        <v>78</v>
      </c>
      <c r="C28" s="17" t="s">
        <v>79</v>
      </c>
      <c r="D28" s="8">
        <v>1961</v>
      </c>
      <c r="E28" s="9" t="s">
        <v>4</v>
      </c>
      <c r="F28" s="10">
        <v>3</v>
      </c>
      <c r="G28" s="28">
        <v>2</v>
      </c>
      <c r="H28" s="11">
        <v>24</v>
      </c>
      <c r="I28" s="15">
        <v>971.6</v>
      </c>
      <c r="J28" s="15"/>
      <c r="K28" s="15">
        <v>105.4</v>
      </c>
      <c r="L28" s="15">
        <v>451.3</v>
      </c>
      <c r="M28" s="16">
        <f>K28+L28</f>
        <v>556.7</v>
      </c>
      <c r="N28" s="12">
        <v>3133</v>
      </c>
      <c r="O28" s="27" t="s">
        <v>13</v>
      </c>
      <c r="P28" s="27" t="s">
        <v>12</v>
      </c>
    </row>
    <row r="29" spans="1:16" ht="15">
      <c r="A29" s="1">
        <v>27</v>
      </c>
      <c r="B29" s="26" t="s">
        <v>80</v>
      </c>
      <c r="C29" s="17" t="s">
        <v>81</v>
      </c>
      <c r="D29" s="8">
        <v>1962</v>
      </c>
      <c r="E29" s="9" t="s">
        <v>4</v>
      </c>
      <c r="F29" s="10">
        <v>3</v>
      </c>
      <c r="G29" s="10">
        <v>2</v>
      </c>
      <c r="H29" s="11">
        <v>64</v>
      </c>
      <c r="I29" s="15">
        <v>1070.75</v>
      </c>
      <c r="J29" s="15"/>
      <c r="K29" s="15">
        <f>113.9+162</f>
        <v>275.9</v>
      </c>
      <c r="L29" s="15">
        <v>10.8</v>
      </c>
      <c r="M29" s="16">
        <f>K29+L29</f>
        <v>286.7</v>
      </c>
      <c r="N29" s="12">
        <v>2239</v>
      </c>
      <c r="O29" s="27" t="s">
        <v>13</v>
      </c>
      <c r="P29" s="27" t="s">
        <v>12</v>
      </c>
    </row>
    <row r="30" spans="1:16" ht="15">
      <c r="A30" s="1">
        <v>28</v>
      </c>
      <c r="B30" s="17" t="s">
        <v>28</v>
      </c>
      <c r="C30" s="17" t="s">
        <v>40</v>
      </c>
      <c r="D30" s="8">
        <v>1961</v>
      </c>
      <c r="E30" s="9" t="s">
        <v>4</v>
      </c>
      <c r="F30" s="10">
        <v>5</v>
      </c>
      <c r="G30" s="10">
        <v>4</v>
      </c>
      <c r="H30" s="11">
        <v>74</v>
      </c>
      <c r="I30" s="15">
        <v>2878.5</v>
      </c>
      <c r="J30" s="15">
        <v>312.3</v>
      </c>
      <c r="K30" s="15">
        <v>261.8</v>
      </c>
      <c r="L30" s="15">
        <v>9.6</v>
      </c>
      <c r="M30" s="16">
        <f>K30+L30</f>
        <v>271.40000000000003</v>
      </c>
      <c r="N30" s="12">
        <v>3136</v>
      </c>
      <c r="O30" s="7" t="s">
        <v>13</v>
      </c>
      <c r="P30" s="7" t="s">
        <v>12</v>
      </c>
    </row>
    <row r="31" spans="1:16" ht="15">
      <c r="A31" s="1">
        <v>29</v>
      </c>
      <c r="B31" s="17" t="s">
        <v>29</v>
      </c>
      <c r="C31" s="17" t="s">
        <v>41</v>
      </c>
      <c r="D31" s="8">
        <v>1979</v>
      </c>
      <c r="E31" s="9" t="s">
        <v>4</v>
      </c>
      <c r="F31" s="10">
        <v>9</v>
      </c>
      <c r="G31" s="10">
        <v>1</v>
      </c>
      <c r="H31" s="11">
        <v>59</v>
      </c>
      <c r="I31" s="15">
        <v>2958.7</v>
      </c>
      <c r="J31" s="15">
        <v>697.2</v>
      </c>
      <c r="K31" s="15">
        <f>281.9+162.5</f>
        <v>444.4</v>
      </c>
      <c r="L31" s="15">
        <f>554</f>
        <v>554</v>
      </c>
      <c r="M31" s="16">
        <f>K31+L31</f>
        <v>998.4</v>
      </c>
      <c r="N31" s="12">
        <v>5020</v>
      </c>
      <c r="O31" s="7" t="s">
        <v>13</v>
      </c>
      <c r="P31" s="7" t="s">
        <v>12</v>
      </c>
    </row>
    <row r="32" spans="1:16" ht="15">
      <c r="A32" s="1">
        <v>30</v>
      </c>
      <c r="B32" s="26" t="s">
        <v>82</v>
      </c>
      <c r="C32" s="17" t="s">
        <v>83</v>
      </c>
      <c r="D32" s="8">
        <v>1979</v>
      </c>
      <c r="E32" s="9" t="s">
        <v>4</v>
      </c>
      <c r="F32" s="10">
        <v>9</v>
      </c>
      <c r="G32" s="10">
        <v>4</v>
      </c>
      <c r="H32" s="11">
        <v>147</v>
      </c>
      <c r="I32" s="15">
        <v>7707.6</v>
      </c>
      <c r="J32" s="15">
        <v>1137.4</v>
      </c>
      <c r="K32" s="15">
        <v>885.6</v>
      </c>
      <c r="L32" s="15">
        <v>962.4</v>
      </c>
      <c r="M32" s="16">
        <f>K32+L32</f>
        <v>1848</v>
      </c>
      <c r="N32" s="12">
        <v>6073</v>
      </c>
      <c r="O32" s="27" t="s">
        <v>14</v>
      </c>
      <c r="P32" s="27" t="s">
        <v>12</v>
      </c>
    </row>
    <row r="33" spans="1:16" ht="15">
      <c r="A33" s="1">
        <v>31</v>
      </c>
      <c r="B33" s="26" t="s">
        <v>84</v>
      </c>
      <c r="C33" s="17" t="s">
        <v>85</v>
      </c>
      <c r="D33" s="8">
        <v>1980</v>
      </c>
      <c r="E33" s="9" t="s">
        <v>4</v>
      </c>
      <c r="F33" s="10">
        <v>9</v>
      </c>
      <c r="G33" s="10">
        <v>3</v>
      </c>
      <c r="H33" s="11">
        <v>105</v>
      </c>
      <c r="I33" s="15">
        <v>5694.4</v>
      </c>
      <c r="J33" s="15">
        <v>112.6</v>
      </c>
      <c r="K33" s="15">
        <v>738.6</v>
      </c>
      <c r="L33" s="15">
        <v>741.8</v>
      </c>
      <c r="M33" s="16">
        <f>K33+L33</f>
        <v>1480.4</v>
      </c>
      <c r="N33" s="12">
        <v>5947</v>
      </c>
      <c r="O33" s="27" t="s">
        <v>14</v>
      </c>
      <c r="P33" s="27" t="s">
        <v>12</v>
      </c>
    </row>
    <row r="34" spans="1:16" ht="15">
      <c r="A34" s="1">
        <v>33</v>
      </c>
      <c r="B34" s="26" t="s">
        <v>86</v>
      </c>
      <c r="C34" s="17" t="s">
        <v>87</v>
      </c>
      <c r="D34" s="8">
        <v>1992</v>
      </c>
      <c r="E34" s="9" t="s">
        <v>4</v>
      </c>
      <c r="F34" s="10">
        <v>5</v>
      </c>
      <c r="G34" s="10">
        <v>3</v>
      </c>
      <c r="H34" s="11">
        <v>49</v>
      </c>
      <c r="I34" s="15">
        <v>3015.69</v>
      </c>
      <c r="J34" s="15">
        <v>141.7</v>
      </c>
      <c r="K34" s="15">
        <f>180.7+440.9</f>
        <v>621.5999999999999</v>
      </c>
      <c r="L34" s="15">
        <v>840.2</v>
      </c>
      <c r="M34" s="16">
        <f>K34+L34</f>
        <v>1461.8</v>
      </c>
      <c r="N34" s="12">
        <v>5426</v>
      </c>
      <c r="O34" s="27" t="s">
        <v>13</v>
      </c>
      <c r="P34" s="27" t="s">
        <v>12</v>
      </c>
    </row>
    <row r="35" spans="1:16" ht="15">
      <c r="A35" s="1">
        <v>34</v>
      </c>
      <c r="B35" s="26" t="s">
        <v>88</v>
      </c>
      <c r="C35" s="17" t="s">
        <v>89</v>
      </c>
      <c r="D35" s="8">
        <v>1987</v>
      </c>
      <c r="E35" s="9" t="s">
        <v>4</v>
      </c>
      <c r="F35" s="10">
        <v>5</v>
      </c>
      <c r="G35" s="10">
        <v>1</v>
      </c>
      <c r="H35" s="11">
        <v>58</v>
      </c>
      <c r="I35" s="15">
        <v>2155.7</v>
      </c>
      <c r="J35" s="15">
        <v>594.4</v>
      </c>
      <c r="K35" s="15">
        <f>196.7+275</f>
        <v>471.7</v>
      </c>
      <c r="L35" s="15">
        <v>692.5</v>
      </c>
      <c r="M35" s="16">
        <f>K35+L35</f>
        <v>1164.2</v>
      </c>
      <c r="N35" s="12">
        <v>4940</v>
      </c>
      <c r="O35" s="27" t="s">
        <v>13</v>
      </c>
      <c r="P35" s="27" t="s">
        <v>12</v>
      </c>
    </row>
    <row r="36" spans="1:16" ht="15">
      <c r="A36" s="1">
        <v>35</v>
      </c>
      <c r="B36" s="26" t="s">
        <v>90</v>
      </c>
      <c r="C36" s="17" t="s">
        <v>91</v>
      </c>
      <c r="D36" s="8">
        <v>1993</v>
      </c>
      <c r="E36" s="9" t="s">
        <v>4</v>
      </c>
      <c r="F36" s="10">
        <v>6</v>
      </c>
      <c r="G36" s="10">
        <v>1</v>
      </c>
      <c r="H36" s="11">
        <v>63</v>
      </c>
      <c r="I36" s="15">
        <v>3596.6</v>
      </c>
      <c r="J36" s="15"/>
      <c r="K36" s="15">
        <f>320.2+520.2</f>
        <v>840.4000000000001</v>
      </c>
      <c r="L36" s="15">
        <v>596.8</v>
      </c>
      <c r="M36" s="16">
        <f>K36+L36</f>
        <v>1437.2</v>
      </c>
      <c r="N36" s="12">
        <v>1467</v>
      </c>
      <c r="O36" s="27" t="s">
        <v>13</v>
      </c>
      <c r="P36" s="27" t="s">
        <v>12</v>
      </c>
    </row>
    <row r="37" spans="1:16" ht="15">
      <c r="A37" s="1">
        <v>36</v>
      </c>
      <c r="B37" s="26" t="s">
        <v>92</v>
      </c>
      <c r="C37" s="17" t="s">
        <v>93</v>
      </c>
      <c r="D37" s="8">
        <v>1960</v>
      </c>
      <c r="E37" s="9" t="s">
        <v>4</v>
      </c>
      <c r="F37" s="10">
        <v>3</v>
      </c>
      <c r="G37" s="10">
        <v>2</v>
      </c>
      <c r="H37" s="11">
        <v>28</v>
      </c>
      <c r="I37" s="15">
        <v>769.7</v>
      </c>
      <c r="J37" s="15">
        <v>398.8</v>
      </c>
      <c r="K37" s="15">
        <f>84+114.7+117</f>
        <v>315.7</v>
      </c>
      <c r="L37" s="15">
        <f>544.4</f>
        <v>544.4</v>
      </c>
      <c r="M37" s="16">
        <f>K37+L37</f>
        <v>860.0999999999999</v>
      </c>
      <c r="N37" s="12">
        <v>3417</v>
      </c>
      <c r="O37" s="27" t="s">
        <v>13</v>
      </c>
      <c r="P37" s="27" t="s">
        <v>12</v>
      </c>
    </row>
    <row r="38" spans="1:16" ht="15">
      <c r="A38" s="1">
        <v>32</v>
      </c>
      <c r="B38" s="17" t="s">
        <v>30</v>
      </c>
      <c r="C38" s="17" t="s">
        <v>42</v>
      </c>
      <c r="D38" s="8">
        <v>1974</v>
      </c>
      <c r="E38" s="9" t="s">
        <v>4</v>
      </c>
      <c r="F38" s="10">
        <v>5</v>
      </c>
      <c r="G38" s="10">
        <v>1</v>
      </c>
      <c r="H38" s="11">
        <v>75</v>
      </c>
      <c r="I38" s="15">
        <v>1929.23</v>
      </c>
      <c r="J38" s="15">
        <v>153.7</v>
      </c>
      <c r="K38" s="15">
        <v>1370</v>
      </c>
      <c r="L38" s="15">
        <v>621.8</v>
      </c>
      <c r="M38" s="16">
        <f>K38+L38</f>
        <v>1991.8</v>
      </c>
      <c r="N38" s="12">
        <v>2786</v>
      </c>
      <c r="O38" s="7" t="s">
        <v>13</v>
      </c>
      <c r="P38" s="7" t="s">
        <v>12</v>
      </c>
    </row>
    <row r="39" spans="1:16" ht="15">
      <c r="A39" s="1">
        <v>37</v>
      </c>
      <c r="B39" s="17" t="s">
        <v>31</v>
      </c>
      <c r="C39" s="17" t="s">
        <v>43</v>
      </c>
      <c r="D39" s="8">
        <v>1980</v>
      </c>
      <c r="E39" s="9" t="s">
        <v>4</v>
      </c>
      <c r="F39" s="10">
        <v>9</v>
      </c>
      <c r="G39" s="10">
        <v>5</v>
      </c>
      <c r="H39" s="11">
        <v>181</v>
      </c>
      <c r="I39" s="15">
        <v>9700.8</v>
      </c>
      <c r="J39" s="15"/>
      <c r="K39" s="15">
        <f>1028+506.6</f>
        <v>1534.6</v>
      </c>
      <c r="L39" s="15">
        <v>1476.3</v>
      </c>
      <c r="M39" s="16">
        <f>K39+L39</f>
        <v>3010.8999999999996</v>
      </c>
      <c r="N39" s="12">
        <v>8717</v>
      </c>
      <c r="O39" s="7" t="s">
        <v>14</v>
      </c>
      <c r="P39" s="7" t="s">
        <v>12</v>
      </c>
    </row>
    <row r="40" spans="1:16" ht="15">
      <c r="A40" s="1">
        <v>38</v>
      </c>
      <c r="B40" s="26" t="s">
        <v>94</v>
      </c>
      <c r="C40" s="17" t="s">
        <v>95</v>
      </c>
      <c r="D40" s="8">
        <v>1980</v>
      </c>
      <c r="E40" s="9" t="s">
        <v>4</v>
      </c>
      <c r="F40" s="10">
        <v>14</v>
      </c>
      <c r="G40" s="10">
        <v>1</v>
      </c>
      <c r="H40" s="11">
        <v>98</v>
      </c>
      <c r="I40" s="15">
        <v>4228.9</v>
      </c>
      <c r="J40" s="15"/>
      <c r="K40" s="15">
        <v>1061.8</v>
      </c>
      <c r="L40" s="15">
        <v>485.2</v>
      </c>
      <c r="M40" s="16">
        <f>K40+L40</f>
        <v>1547</v>
      </c>
      <c r="N40" s="12">
        <v>6070</v>
      </c>
      <c r="O40" s="27" t="s">
        <v>14</v>
      </c>
      <c r="P40" s="27" t="s">
        <v>12</v>
      </c>
    </row>
    <row r="41" spans="1:16" ht="15">
      <c r="A41" s="1">
        <v>39</v>
      </c>
      <c r="B41" s="26" t="s">
        <v>96</v>
      </c>
      <c r="C41" s="17" t="s">
        <v>97</v>
      </c>
      <c r="D41" s="8">
        <v>1957</v>
      </c>
      <c r="E41" s="9" t="s">
        <v>4</v>
      </c>
      <c r="F41" s="10">
        <v>3</v>
      </c>
      <c r="G41" s="10">
        <v>3</v>
      </c>
      <c r="H41" s="11">
        <v>36</v>
      </c>
      <c r="I41" s="15">
        <v>1513.7</v>
      </c>
      <c r="J41" s="15"/>
      <c r="K41" s="15">
        <v>136.1</v>
      </c>
      <c r="L41" s="15">
        <v>57.7</v>
      </c>
      <c r="M41" s="16">
        <f>K41+L41</f>
        <v>193.8</v>
      </c>
      <c r="N41" s="12">
        <v>5820</v>
      </c>
      <c r="O41" s="27" t="s">
        <v>13</v>
      </c>
      <c r="P41" s="27" t="s">
        <v>12</v>
      </c>
    </row>
    <row r="42" ht="12.75">
      <c r="I42" s="14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5.75" customHeight="1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9" spans="9:10" ht="12.75">
      <c r="I109" s="4"/>
      <c r="J109" s="4"/>
    </row>
    <row r="111" spans="9:10" ht="12.75">
      <c r="I111" s="5"/>
      <c r="J111" s="5"/>
    </row>
    <row r="113" spans="9:10" ht="12.75">
      <c r="I113" s="6"/>
      <c r="J113" s="6"/>
    </row>
    <row r="115" spans="9:10" ht="12.75">
      <c r="I115" s="5"/>
      <c r="J115" s="5"/>
    </row>
  </sheetData>
  <sheetProtection/>
  <autoFilter ref="A1:P39">
    <sortState ref="A2:P115">
      <sortCondition sortBy="value" ref="B2:B115"/>
    </sortState>
  </autoFilter>
  <mergeCells count="16">
    <mergeCell ref="A1:A2"/>
    <mergeCell ref="B1:B2"/>
    <mergeCell ref="C1:C2"/>
    <mergeCell ref="D1:D2"/>
    <mergeCell ref="I1:I2"/>
    <mergeCell ref="J1:J2"/>
    <mergeCell ref="H1:H2"/>
    <mergeCell ref="O1:O2"/>
    <mergeCell ref="P1:P2"/>
    <mergeCell ref="E1:E2"/>
    <mergeCell ref="F1:F2"/>
    <mergeCell ref="G1:G2"/>
    <mergeCell ref="N1:N2"/>
    <mergeCell ref="K1:K2"/>
    <mergeCell ref="L1:L2"/>
    <mergeCell ref="M1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 r:id="rId2"/>
  <colBreaks count="1" manualBreakCount="1">
    <brk id="16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HammerOk</cp:lastModifiedBy>
  <dcterms:created xsi:type="dcterms:W3CDTF">2015-04-20T13:59:05Z</dcterms:created>
  <dcterms:modified xsi:type="dcterms:W3CDTF">2017-12-11T08:52:43Z</dcterms:modified>
  <cp:category/>
  <cp:version/>
  <cp:contentType/>
  <cp:contentStatus/>
</cp:coreProperties>
</file>